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sung\Desktop\LAE fichiers\dossier LAE 2\"/>
    </mc:Choice>
  </mc:AlternateContent>
  <bookViews>
    <workbookView xWindow="0" yWindow="0" windowWidth="16365" windowHeight="5580" activeTab="1"/>
  </bookViews>
  <sheets>
    <sheet name="Graphique1" sheetId="2" r:id="rId1"/>
    <sheet name="Feuil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H12" i="1" l="1"/>
  <c r="C16" i="1" s="1"/>
  <c r="F16" i="1" s="1"/>
  <c r="F22" i="1" l="1"/>
  <c r="G8" i="1" l="1"/>
  <c r="G20" i="1" l="1"/>
  <c r="F20" i="1" s="1"/>
  <c r="F9" i="1" l="1"/>
  <c r="F8" i="1"/>
  <c r="F5" i="1"/>
  <c r="F7" i="1" s="1"/>
  <c r="H22" i="1" l="1"/>
  <c r="L5" i="1" s="1"/>
  <c r="H21" i="1"/>
  <c r="G11" i="1"/>
  <c r="H11" i="1" s="1"/>
  <c r="L4" i="1" s="1"/>
  <c r="H8" i="1"/>
  <c r="H5" i="1"/>
  <c r="H4" i="1"/>
  <c r="L3" i="1" s="1"/>
  <c r="H2" i="1"/>
  <c r="L2" i="1" l="1"/>
  <c r="C17" i="1"/>
  <c r="F17" i="1" s="1"/>
  <c r="H20" i="1"/>
  <c r="H26" i="1"/>
  <c r="H24" i="1"/>
  <c r="H25" i="1" s="1"/>
  <c r="L6" i="1"/>
  <c r="L7" i="1" s="1"/>
  <c r="L8" i="1"/>
  <c r="E27" i="1" l="1"/>
</calcChain>
</file>

<file path=xl/sharedStrings.xml><?xml version="1.0" encoding="utf-8"?>
<sst xmlns="http://schemas.openxmlformats.org/spreadsheetml/2006/main" count="76" uniqueCount="62">
  <si>
    <t xml:space="preserve">Sodium </t>
  </si>
  <si>
    <t>Ana.Na</t>
  </si>
  <si>
    <t>670 ppm (+/- 70)</t>
  </si>
  <si>
    <t>29.13 méq</t>
  </si>
  <si>
    <t>pH</t>
  </si>
  <si>
    <t>pH métre</t>
  </si>
  <si>
    <t>8.52</t>
  </si>
  <si>
    <t>Dureté totale TH</t>
  </si>
  <si>
    <t>NT 09.128</t>
  </si>
  <si>
    <t>274 °f (+/- 2)</t>
  </si>
  <si>
    <t>54.8 méq</t>
  </si>
  <si>
    <t>Dureté calcique</t>
  </si>
  <si>
    <t xml:space="preserve">Titr. </t>
  </si>
  <si>
    <t>NT 09.10</t>
  </si>
  <si>
    <t>163.5 °f (+/- 1.5)</t>
  </si>
  <si>
    <t>32.7 méq</t>
  </si>
  <si>
    <t xml:space="preserve">Calcium </t>
  </si>
  <si>
    <t>654 ppm</t>
  </si>
  <si>
    <t>Dureté magnésienne</t>
  </si>
  <si>
    <t>TH – Ca</t>
  </si>
  <si>
    <t>110.5°f</t>
  </si>
  <si>
    <t>22.1 méq</t>
  </si>
  <si>
    <t xml:space="preserve">Magnésium </t>
  </si>
  <si>
    <t>265.2 ppm</t>
  </si>
  <si>
    <t>Sulfates</t>
  </si>
  <si>
    <t>Titr. + cond.</t>
  </si>
  <si>
    <t>2600 ppm (+/- 200)</t>
  </si>
  <si>
    <t>54.16 méq</t>
  </si>
  <si>
    <t>Chlorures</t>
  </si>
  <si>
    <t>Mohr</t>
  </si>
  <si>
    <t>1.675 g/l</t>
  </si>
  <si>
    <t xml:space="preserve">Conductivité </t>
  </si>
  <si>
    <t>Conduct.</t>
  </si>
  <si>
    <t>9.59 mS/cm</t>
  </si>
  <si>
    <t>TDS</t>
  </si>
  <si>
    <t>7.29 g/l (+/- 0.3)</t>
  </si>
  <si>
    <t>Fer</t>
  </si>
  <si>
    <t>Transmit.</t>
  </si>
  <si>
    <t>* TAC – TA *</t>
  </si>
  <si>
    <t>(Bicarbonates)</t>
  </si>
  <si>
    <t>Titr.</t>
  </si>
  <si>
    <t>8.16 °f / 81.6 ppm</t>
  </si>
  <si>
    <t>(8.52 °f  TAC)</t>
  </si>
  <si>
    <t>0.36 °f</t>
  </si>
  <si>
    <t>0.072 méq</t>
  </si>
  <si>
    <t xml:space="preserve">TAC </t>
  </si>
  <si>
    <t>8.52 °f</t>
  </si>
  <si>
    <t>1.704 méq</t>
  </si>
  <si>
    <t>RSC</t>
  </si>
  <si>
    <t>TAC-TH</t>
  </si>
  <si>
    <t>RSC’</t>
  </si>
  <si>
    <r>
      <t>RSC+SO</t>
    </r>
    <r>
      <rPr>
        <vertAlign val="subscript"/>
        <sz val="11"/>
        <color theme="1"/>
        <rFont val="Times New Roman"/>
        <family val="1"/>
      </rPr>
      <t>4</t>
    </r>
  </si>
  <si>
    <t>SAR</t>
  </si>
  <si>
    <t>ppm</t>
  </si>
  <si>
    <t>méq</t>
  </si>
  <si>
    <t>°f</t>
  </si>
  <si>
    <t>Carbonates</t>
  </si>
  <si>
    <t>2 ≤ 3</t>
  </si>
  <si>
    <t>NaCl</t>
  </si>
  <si>
    <t>Na+Cl</t>
  </si>
  <si>
    <t>méq Na</t>
  </si>
  <si>
    <t>méq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</si>
</sst>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trike/>
      <sz val="11"/>
      <color theme="1"/>
      <name val="Times New Roman"/>
      <family val="1"/>
    </font>
    <font>
      <sz val="12"/>
      <color rgb="FF2021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5"/>
    </xf>
    <xf numFmtId="0" fontId="1" fillId="0" borderId="3" xfId="0" applyFont="1" applyBorder="1" applyAlignment="1">
      <alignment vertical="center" wrapText="1"/>
    </xf>
    <xf numFmtId="0" fontId="4" fillId="0" borderId="0" xfId="0" applyFont="1"/>
    <xf numFmtId="0" fontId="4" fillId="2" borderId="0" xfId="0" applyFont="1" applyFill="1"/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0" xfId="0" applyFont="1"/>
    <xf numFmtId="0" fontId="1" fillId="2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Feuil1!$F$15:$F$17</c:f>
              <c:numCache>
                <c:formatCode>General</c:formatCode>
                <c:ptCount val="3"/>
                <c:pt idx="0">
                  <c:v>895</c:v>
                </c:pt>
                <c:pt idx="1">
                  <c:v>987.46478873239448</c:v>
                </c:pt>
                <c:pt idx="2">
                  <c:v>826.63043478260863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0-4EBE-AF04-E8610258B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835792"/>
        <c:axId val="418992976"/>
      </c:barChart>
      <c:catAx>
        <c:axId val="366835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92976"/>
        <c:crosses val="autoZero"/>
        <c:auto val="1"/>
        <c:lblAlgn val="ctr"/>
        <c:lblOffset val="100"/>
        <c:noMultiLvlLbl val="0"/>
      </c:catAx>
      <c:valAx>
        <c:axId val="41899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683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pane ySplit="1" topLeftCell="A14" activePane="bottomLeft" state="frozen"/>
      <selection pane="bottomLeft" activeCell="G24" sqref="G24"/>
    </sheetView>
  </sheetViews>
  <sheetFormatPr baseColWidth="10" defaultRowHeight="15" x14ac:dyDescent="0.25"/>
  <cols>
    <col min="3" max="3" width="9.7109375" customWidth="1"/>
    <col min="6" max="6" width="8.42578125" customWidth="1"/>
    <col min="7" max="7" width="7.42578125" customWidth="1"/>
    <col min="9" max="9" width="1.85546875" customWidth="1"/>
    <col min="10" max="10" width="10.28515625" customWidth="1"/>
    <col min="11" max="11" width="10.5703125" customWidth="1"/>
    <col min="12" max="12" width="10.85546875" customWidth="1"/>
  </cols>
  <sheetData>
    <row r="1" spans="2:12" ht="15.75" thickBot="1" x14ac:dyDescent="0.3">
      <c r="F1" t="s">
        <v>53</v>
      </c>
      <c r="G1" t="s">
        <v>55</v>
      </c>
      <c r="H1" t="s">
        <v>54</v>
      </c>
    </row>
    <row r="2" spans="2:12" ht="29.25" thickBot="1" x14ac:dyDescent="0.3">
      <c r="B2" s="1" t="s">
        <v>0</v>
      </c>
      <c r="C2" s="2" t="s">
        <v>1</v>
      </c>
      <c r="D2" s="15" t="s">
        <v>2</v>
      </c>
      <c r="E2" s="15" t="s">
        <v>3</v>
      </c>
      <c r="F2" s="13">
        <v>325</v>
      </c>
      <c r="G2" s="12"/>
      <c r="H2" s="11">
        <f>F2/23</f>
        <v>14.130434782608695</v>
      </c>
      <c r="J2" s="1" t="s">
        <v>0</v>
      </c>
      <c r="K2" s="15" t="s">
        <v>3</v>
      </c>
      <c r="L2" s="10">
        <f>H2</f>
        <v>14.130434782608695</v>
      </c>
    </row>
    <row r="3" spans="2:12" ht="29.25" thickBot="1" x14ac:dyDescent="0.3">
      <c r="B3" s="3" t="s">
        <v>4</v>
      </c>
      <c r="C3" s="4" t="s">
        <v>5</v>
      </c>
      <c r="D3" s="16" t="s">
        <v>6</v>
      </c>
      <c r="E3" s="16"/>
      <c r="F3" s="12"/>
      <c r="G3" s="12"/>
      <c r="H3" s="10"/>
      <c r="J3" s="9" t="s">
        <v>7</v>
      </c>
      <c r="K3" s="16" t="s">
        <v>10</v>
      </c>
      <c r="L3" s="10">
        <f>H4</f>
        <v>30.4</v>
      </c>
    </row>
    <row r="4" spans="2:12" ht="30.75" thickBot="1" x14ac:dyDescent="0.3">
      <c r="B4" s="3" t="s">
        <v>7</v>
      </c>
      <c r="C4" s="4" t="s">
        <v>8</v>
      </c>
      <c r="D4" s="16" t="s">
        <v>9</v>
      </c>
      <c r="E4" s="16" t="s">
        <v>10</v>
      </c>
      <c r="F4" s="12"/>
      <c r="G4" s="13">
        <v>152</v>
      </c>
      <c r="H4" s="11">
        <f>G4/5</f>
        <v>30.4</v>
      </c>
      <c r="J4" s="9" t="s">
        <v>24</v>
      </c>
      <c r="K4" s="16" t="s">
        <v>27</v>
      </c>
      <c r="L4" s="10">
        <f>H11</f>
        <v>36.875</v>
      </c>
    </row>
    <row r="5" spans="2:12" ht="29.25" thickBot="1" x14ac:dyDescent="0.3">
      <c r="B5" s="25" t="s">
        <v>11</v>
      </c>
      <c r="C5" s="7" t="s">
        <v>12</v>
      </c>
      <c r="D5" s="23" t="s">
        <v>14</v>
      </c>
      <c r="E5" s="23" t="s">
        <v>15</v>
      </c>
      <c r="F5" s="12">
        <f>G5*10</f>
        <v>545</v>
      </c>
      <c r="G5" s="13">
        <v>54.5</v>
      </c>
      <c r="H5" s="11">
        <f>G5/5</f>
        <v>10.9</v>
      </c>
      <c r="J5" s="9" t="s">
        <v>45</v>
      </c>
      <c r="K5" s="16" t="s">
        <v>47</v>
      </c>
      <c r="L5" s="10">
        <f>H22</f>
        <v>4.6040000000000001</v>
      </c>
    </row>
    <row r="6" spans="2:12" ht="16.5" thickBot="1" x14ac:dyDescent="0.3">
      <c r="B6" s="26"/>
      <c r="C6" s="4" t="s">
        <v>13</v>
      </c>
      <c r="D6" s="24"/>
      <c r="E6" s="24"/>
      <c r="F6" s="12"/>
      <c r="G6" s="12"/>
      <c r="H6" s="10"/>
      <c r="J6" s="9" t="s">
        <v>48</v>
      </c>
      <c r="L6">
        <f>L5-L3</f>
        <v>-25.795999999999999</v>
      </c>
    </row>
    <row r="7" spans="2:12" ht="16.5" thickBot="1" x14ac:dyDescent="0.3">
      <c r="B7" s="3" t="s">
        <v>16</v>
      </c>
      <c r="C7" s="4"/>
      <c r="D7" s="16" t="s">
        <v>17</v>
      </c>
      <c r="E7" s="16"/>
      <c r="F7" s="12">
        <f>F5*0.4</f>
        <v>218</v>
      </c>
      <c r="G7" s="12"/>
      <c r="H7" s="10"/>
      <c r="J7" s="9" t="s">
        <v>50</v>
      </c>
      <c r="L7">
        <f>L6+L4</f>
        <v>11.079000000000001</v>
      </c>
    </row>
    <row r="8" spans="2:12" ht="43.5" thickBot="1" x14ac:dyDescent="0.3">
      <c r="B8" s="3" t="s">
        <v>18</v>
      </c>
      <c r="C8" s="4" t="s">
        <v>19</v>
      </c>
      <c r="D8" s="16" t="s">
        <v>20</v>
      </c>
      <c r="E8" s="16" t="s">
        <v>21</v>
      </c>
      <c r="F8" s="12">
        <f>G8*8.4</f>
        <v>819</v>
      </c>
      <c r="G8" s="19">
        <f>G4-G5</f>
        <v>97.5</v>
      </c>
      <c r="H8" s="11">
        <f>G8/5</f>
        <v>19.5</v>
      </c>
      <c r="J8" s="9" t="s">
        <v>52</v>
      </c>
      <c r="L8">
        <f>L2/((SQRT(L3/2)))</f>
        <v>3.6243800481269033</v>
      </c>
    </row>
    <row r="9" spans="2:12" ht="15.75" x14ac:dyDescent="0.25">
      <c r="B9" s="25" t="s">
        <v>22</v>
      </c>
      <c r="C9" s="21"/>
      <c r="D9" s="23" t="s">
        <v>23</v>
      </c>
      <c r="E9" s="23"/>
      <c r="F9" s="12">
        <f>G8*2.4</f>
        <v>234</v>
      </c>
      <c r="G9" s="12"/>
      <c r="H9" s="10"/>
    </row>
    <row r="10" spans="2:12" ht="16.5" thickBot="1" x14ac:dyDescent="0.3">
      <c r="B10" s="26"/>
      <c r="C10" s="22"/>
      <c r="D10" s="24"/>
      <c r="E10" s="24"/>
      <c r="F10" s="12"/>
      <c r="G10" s="12"/>
      <c r="H10" s="10"/>
    </row>
    <row r="11" spans="2:12" ht="30.75" thickBot="1" x14ac:dyDescent="0.3">
      <c r="B11" s="3" t="s">
        <v>24</v>
      </c>
      <c r="C11" s="4" t="s">
        <v>25</v>
      </c>
      <c r="D11" s="16" t="s">
        <v>26</v>
      </c>
      <c r="E11" s="16" t="s">
        <v>27</v>
      </c>
      <c r="F11" s="13">
        <v>1770</v>
      </c>
      <c r="G11" s="14">
        <f>F11/9.6</f>
        <v>184.375</v>
      </c>
      <c r="H11" s="11">
        <f>G11/5</f>
        <v>36.875</v>
      </c>
    </row>
    <row r="12" spans="2:12" ht="16.5" thickBot="1" x14ac:dyDescent="0.3">
      <c r="B12" s="3" t="s">
        <v>28</v>
      </c>
      <c r="C12" s="4" t="s">
        <v>29</v>
      </c>
      <c r="D12" s="16" t="s">
        <v>30</v>
      </c>
      <c r="E12" s="16"/>
      <c r="F12" s="13">
        <v>570</v>
      </c>
      <c r="G12" s="12"/>
      <c r="H12" s="10">
        <f>F12/35.5</f>
        <v>16.056338028169016</v>
      </c>
    </row>
    <row r="13" spans="2:12" ht="29.25" thickBot="1" x14ac:dyDescent="0.3">
      <c r="B13" s="3" t="s">
        <v>31</v>
      </c>
      <c r="C13" s="4" t="s">
        <v>32</v>
      </c>
      <c r="D13" s="16" t="s">
        <v>33</v>
      </c>
      <c r="E13" s="16"/>
      <c r="F13" s="18" t="s">
        <v>57</v>
      </c>
      <c r="G13" s="12"/>
      <c r="H13" s="10"/>
    </row>
    <row r="14" spans="2:12" ht="29.25" thickBot="1" x14ac:dyDescent="0.3">
      <c r="B14" s="3" t="s">
        <v>34</v>
      </c>
      <c r="C14" s="4" t="s">
        <v>32</v>
      </c>
      <c r="D14" s="16" t="s">
        <v>35</v>
      </c>
      <c r="E14" s="16"/>
      <c r="F14" s="12"/>
      <c r="G14" s="12"/>
      <c r="H14" s="10"/>
    </row>
    <row r="15" spans="2:12" ht="16.5" thickBot="1" x14ac:dyDescent="0.3">
      <c r="B15" s="20" t="s">
        <v>58</v>
      </c>
      <c r="C15" s="4" t="s">
        <v>59</v>
      </c>
      <c r="D15" s="16"/>
      <c r="E15" s="16"/>
      <c r="F15" s="19">
        <f>F12+F2</f>
        <v>895</v>
      </c>
      <c r="G15" s="12"/>
      <c r="H15" s="10"/>
    </row>
    <row r="16" spans="2:12" ht="16.5" thickBot="1" x14ac:dyDescent="0.3">
      <c r="B16" s="20" t="s">
        <v>58</v>
      </c>
      <c r="C16" s="4">
        <f>H12</f>
        <v>16.056338028169016</v>
      </c>
      <c r="D16" s="16" t="s">
        <v>61</v>
      </c>
      <c r="E16" s="16"/>
      <c r="F16" s="27">
        <f>C16*(35.5+26)</f>
        <v>987.46478873239448</v>
      </c>
      <c r="G16" s="12"/>
      <c r="H16" s="10"/>
    </row>
    <row r="17" spans="2:8" ht="16.5" thickBot="1" x14ac:dyDescent="0.3">
      <c r="B17" s="20" t="s">
        <v>58</v>
      </c>
      <c r="C17" s="4">
        <f>H2</f>
        <v>14.130434782608695</v>
      </c>
      <c r="D17" s="16" t="s">
        <v>60</v>
      </c>
      <c r="E17" s="16"/>
      <c r="F17" s="27">
        <f>C17*(23+35.5)</f>
        <v>826.63043478260863</v>
      </c>
      <c r="G17" s="12"/>
      <c r="H17" s="10"/>
    </row>
    <row r="18" spans="2:8" ht="16.5" thickBot="1" x14ac:dyDescent="0.3">
      <c r="B18" s="3" t="s">
        <v>36</v>
      </c>
      <c r="C18" s="4" t="s">
        <v>37</v>
      </c>
      <c r="D18" s="16"/>
      <c r="E18" s="16"/>
      <c r="F18" s="12"/>
      <c r="G18" s="12"/>
      <c r="H18" s="10"/>
    </row>
    <row r="19" spans="2:8" ht="28.5" x14ac:dyDescent="0.25">
      <c r="B19" s="6" t="s">
        <v>38</v>
      </c>
      <c r="C19" s="21" t="s">
        <v>40</v>
      </c>
      <c r="D19" s="17" t="s">
        <v>41</v>
      </c>
      <c r="E19" s="23"/>
      <c r="F19" s="12"/>
      <c r="G19" s="12"/>
      <c r="H19" s="10"/>
    </row>
    <row r="20" spans="2:8" ht="29.25" thickBot="1" x14ac:dyDescent="0.3">
      <c r="B20" s="3" t="s">
        <v>39</v>
      </c>
      <c r="C20" s="22"/>
      <c r="D20" s="16" t="s">
        <v>42</v>
      </c>
      <c r="E20" s="24"/>
      <c r="F20" s="12">
        <f>G20*10</f>
        <v>230.2</v>
      </c>
      <c r="G20" s="12">
        <f>G22-G21</f>
        <v>23.02</v>
      </c>
      <c r="H20" s="10">
        <f>H22-H21</f>
        <v>4.6040000000000001</v>
      </c>
    </row>
    <row r="21" spans="2:8" ht="46.5" customHeight="1" thickBot="1" x14ac:dyDescent="0.3">
      <c r="B21" s="8" t="s">
        <v>56</v>
      </c>
      <c r="C21" s="4"/>
      <c r="D21" s="16" t="s">
        <v>43</v>
      </c>
      <c r="E21" s="16" t="s">
        <v>44</v>
      </c>
      <c r="F21" s="12"/>
      <c r="G21" s="13">
        <v>0</v>
      </c>
      <c r="H21" s="11">
        <f>G21/5</f>
        <v>0</v>
      </c>
    </row>
    <row r="22" spans="2:8" ht="16.5" thickBot="1" x14ac:dyDescent="0.3">
      <c r="B22" s="3" t="s">
        <v>45</v>
      </c>
      <c r="C22" s="4"/>
      <c r="D22" s="16" t="s">
        <v>46</v>
      </c>
      <c r="E22" s="16" t="s">
        <v>47</v>
      </c>
      <c r="F22" s="12">
        <f>G22*10</f>
        <v>230.2</v>
      </c>
      <c r="G22" s="13">
        <v>23.02</v>
      </c>
      <c r="H22" s="11">
        <f>G22/5</f>
        <v>4.6040000000000001</v>
      </c>
    </row>
    <row r="23" spans="2:8" ht="16.5" thickBot="1" x14ac:dyDescent="0.3">
      <c r="B23" s="3"/>
      <c r="C23" s="4"/>
      <c r="D23" s="5"/>
      <c r="E23" s="5"/>
      <c r="F23" s="12"/>
      <c r="G23" s="12"/>
      <c r="H23" s="10"/>
    </row>
    <row r="24" spans="2:8" ht="16.5" thickBot="1" x14ac:dyDescent="0.3">
      <c r="B24" s="3" t="s">
        <v>48</v>
      </c>
      <c r="C24" s="4" t="s">
        <v>49</v>
      </c>
      <c r="D24" s="5"/>
      <c r="E24" s="5"/>
      <c r="F24" s="12"/>
      <c r="G24" s="12"/>
      <c r="H24" s="10">
        <f>H22-H4</f>
        <v>-25.795999999999999</v>
      </c>
    </row>
    <row r="25" spans="2:8" ht="17.25" thickBot="1" x14ac:dyDescent="0.3">
      <c r="B25" s="3" t="s">
        <v>50</v>
      </c>
      <c r="C25" s="4" t="s">
        <v>51</v>
      </c>
      <c r="D25" s="5"/>
      <c r="E25" s="5"/>
      <c r="F25" s="12"/>
      <c r="G25" s="12"/>
      <c r="H25" s="10">
        <f>H24+H11</f>
        <v>11.079000000000001</v>
      </c>
    </row>
    <row r="26" spans="2:8" ht="16.5" thickBot="1" x14ac:dyDescent="0.3">
      <c r="B26" s="3" t="s">
        <v>52</v>
      </c>
      <c r="C26" s="4"/>
      <c r="D26" s="5"/>
      <c r="E26" s="5"/>
      <c r="F26" s="12"/>
      <c r="G26" s="12"/>
      <c r="H26" s="10">
        <f>H2/SQRT(H4/2)</f>
        <v>3.6243800481269033</v>
      </c>
    </row>
    <row r="27" spans="2:8" x14ac:dyDescent="0.25">
      <c r="E27" t="e">
        <f>E11+E21</f>
        <v>#VALUE!</v>
      </c>
    </row>
  </sheetData>
  <mergeCells count="9">
    <mergeCell ref="C19:C20"/>
    <mergeCell ref="E19:E20"/>
    <mergeCell ref="B5:B6"/>
    <mergeCell ref="D5:D6"/>
    <mergeCell ref="E5:E6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Feuil1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2022-10-10T11:37:58Z</dcterms:created>
  <dcterms:modified xsi:type="dcterms:W3CDTF">2023-10-04T16:06:57Z</dcterms:modified>
</cp:coreProperties>
</file>