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amsung\Desktop\dossier LAE 2\"/>
    </mc:Choice>
  </mc:AlternateContent>
  <xr:revisionPtr revIDLastSave="0" documentId="13_ncr:1000001_{CCB6A2E7-F782-BB43-A896-08F34261854F}" xr6:coauthVersionLast="47" xr6:coauthVersionMax="47" xr10:uidLastSave="{00000000-0000-0000-0000-000000000000}"/>
  <bookViews>
    <workbookView xWindow="0" yWindow="0" windowWidth="16365" windowHeight="558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F19" i="1"/>
  <c r="G8" i="1"/>
  <c r="G17" i="1"/>
  <c r="F17" i="1"/>
  <c r="F9" i="1"/>
  <c r="F8" i="1"/>
  <c r="F5" i="1"/>
  <c r="F7" i="1"/>
  <c r="H19" i="1"/>
  <c r="L5" i="1"/>
  <c r="H18" i="1"/>
  <c r="G11" i="1"/>
  <c r="H11" i="1"/>
  <c r="L4" i="1"/>
  <c r="H8" i="1"/>
  <c r="H5" i="1"/>
  <c r="H4" i="1"/>
  <c r="L3" i="1"/>
  <c r="H2" i="1"/>
  <c r="L2" i="1"/>
  <c r="H17" i="1"/>
  <c r="H23" i="1"/>
  <c r="H21" i="1"/>
  <c r="H22" i="1"/>
  <c r="L6" i="1"/>
  <c r="L7" i="1"/>
  <c r="L8" i="1"/>
  <c r="E24" i="1"/>
</calcChain>
</file>

<file path=xl/sharedStrings.xml><?xml version="1.0" encoding="utf-8"?>
<sst xmlns="http://schemas.openxmlformats.org/spreadsheetml/2006/main" count="70" uniqueCount="58">
  <si>
    <t xml:space="preserve">Sodium </t>
  </si>
  <si>
    <t>Ana.Na</t>
  </si>
  <si>
    <t>670 ppm (+/- 70)</t>
  </si>
  <si>
    <t>29.13 méq</t>
  </si>
  <si>
    <t>pH</t>
  </si>
  <si>
    <t>pH métre</t>
  </si>
  <si>
    <t>8.52</t>
  </si>
  <si>
    <t>Dureté totale TH</t>
  </si>
  <si>
    <t>NT 09.128</t>
  </si>
  <si>
    <t>274 °f (+/- 2)</t>
  </si>
  <si>
    <t>54.8 méq</t>
  </si>
  <si>
    <t>Dureté calcique</t>
  </si>
  <si>
    <t xml:space="preserve">Titr. </t>
  </si>
  <si>
    <t>NT 09.10</t>
  </si>
  <si>
    <t>163.5 °f (+/- 1.5)</t>
  </si>
  <si>
    <t>32.7 méq</t>
  </si>
  <si>
    <t xml:space="preserve">Calcium </t>
  </si>
  <si>
    <t>654 ppm</t>
  </si>
  <si>
    <t>Dureté magnésienne</t>
  </si>
  <si>
    <t>TH – Ca</t>
  </si>
  <si>
    <t>110.5°f</t>
  </si>
  <si>
    <t>22.1 méq</t>
  </si>
  <si>
    <t xml:space="preserve">Magnésium </t>
  </si>
  <si>
    <t>265.2 ppm</t>
  </si>
  <si>
    <t>Sulfates</t>
  </si>
  <si>
    <t>Titr. + cond.</t>
  </si>
  <si>
    <t>2600 ppm (+/- 200)</t>
  </si>
  <si>
    <t>54.16 méq</t>
  </si>
  <si>
    <t>Chlorures</t>
  </si>
  <si>
    <t>Mohr</t>
  </si>
  <si>
    <t>1.675 g/l</t>
  </si>
  <si>
    <t xml:space="preserve">Conductivité </t>
  </si>
  <si>
    <t>Conduct.</t>
  </si>
  <si>
    <t>9.59 mS/cm</t>
  </si>
  <si>
    <t>TDS</t>
  </si>
  <si>
    <t>7.29 g/l (+/- 0.3)</t>
  </si>
  <si>
    <t>Fer</t>
  </si>
  <si>
    <t>Transmit.</t>
  </si>
  <si>
    <t>* TAC – TA *</t>
  </si>
  <si>
    <t>(Bicarbonates)</t>
  </si>
  <si>
    <t>Titr.</t>
  </si>
  <si>
    <t>8.16 °f / 81.6 ppm</t>
  </si>
  <si>
    <t>(8.52 °f  TAC)</t>
  </si>
  <si>
    <t>0.36 °f</t>
  </si>
  <si>
    <t>0.072 méq</t>
  </si>
  <si>
    <t xml:space="preserve">TAC </t>
  </si>
  <si>
    <t>8.52 °f</t>
  </si>
  <si>
    <t>1.704 méq</t>
  </si>
  <si>
    <t>RSC</t>
  </si>
  <si>
    <t>TAC-TH</t>
  </si>
  <si>
    <t>RSC’</t>
  </si>
  <si>
    <r>
      <t>RSC+SO</t>
    </r>
    <r>
      <rPr>
        <vertAlign val="subscript"/>
        <sz val="11"/>
        <color theme="1"/>
        <rFont val="Times New Roman"/>
        <family val="1"/>
      </rPr>
      <t>4</t>
    </r>
  </si>
  <si>
    <t>SAR</t>
  </si>
  <si>
    <t>ppm</t>
  </si>
  <si>
    <t>méq</t>
  </si>
  <si>
    <t>°f</t>
  </si>
  <si>
    <t>Carbonates</t>
  </si>
  <si>
    <t>2 ≤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</si>
</sst>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trike/>
      <sz val="11"/>
      <color theme="1"/>
      <name val="Times New Roman"/>
      <family val="1"/>
    </font>
    <font>
      <sz val="12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5"/>
    </xf>
    <xf numFmtId="0" fontId="1" fillId="0" borderId="3" xfId="0" applyFont="1" applyBorder="1" applyAlignment="1">
      <alignment vertical="center" wrapText="1"/>
    </xf>
    <xf numFmtId="0" fontId="4" fillId="0" borderId="0" xfId="0" applyFont="1"/>
    <xf numFmtId="0" fontId="4" fillId="2" borderId="0" xfId="0" applyFont="1" applyFill="1"/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0" xfId="0" applyFont="1"/>
    <xf numFmtId="0" fontId="1" fillId="2" borderId="0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topLeftCell="E1" workbookViewId="0">
      <pane ySplit="1" topLeftCell="E2" activePane="bottomLeft" state="frozen"/>
      <selection activeCell="C1" sqref="C1"/>
      <selection pane="bottomLeft" activeCell="J4" sqref="J4"/>
    </sheetView>
  </sheetViews>
  <sheetFormatPr defaultColWidth="10.76171875" defaultRowHeight="15" x14ac:dyDescent="0.2"/>
  <cols>
    <col min="3" max="3" width="9.68359375" customWidth="1"/>
    <col min="6" max="6" width="8.47265625" customWidth="1"/>
    <col min="7" max="7" width="7.3984375" customWidth="1"/>
    <col min="8" max="8" width="13.046875" bestFit="1" customWidth="1"/>
    <col min="9" max="9" width="1.8828125" customWidth="1"/>
    <col min="10" max="10" width="10.22265625" customWidth="1"/>
    <col min="11" max="11" width="10.625" customWidth="1"/>
    <col min="12" max="12" width="10.89453125" customWidth="1"/>
  </cols>
  <sheetData>
    <row r="1" spans="2:12" ht="15.75" thickBot="1" x14ac:dyDescent="0.25">
      <c r="F1" t="s">
        <v>53</v>
      </c>
      <c r="G1" t="s">
        <v>55</v>
      </c>
      <c r="H1" t="s">
        <v>54</v>
      </c>
    </row>
    <row r="2" spans="2:12" ht="26.25" thickBot="1" x14ac:dyDescent="0.25">
      <c r="B2" s="1" t="s">
        <v>0</v>
      </c>
      <c r="C2" s="2" t="s">
        <v>1</v>
      </c>
      <c r="D2" s="15" t="s">
        <v>2</v>
      </c>
      <c r="E2" s="15" t="s">
        <v>3</v>
      </c>
      <c r="F2" s="13">
        <v>2800</v>
      </c>
      <c r="G2" s="12"/>
      <c r="H2" s="11">
        <f>F2/23</f>
        <v>121.73913043478261</v>
      </c>
      <c r="J2" s="1" t="s">
        <v>0</v>
      </c>
      <c r="K2" s="15" t="s">
        <v>3</v>
      </c>
      <c r="L2" s="10">
        <f>H2</f>
        <v>121.73913043478261</v>
      </c>
    </row>
    <row r="3" spans="2:12" ht="26.25" thickBot="1" x14ac:dyDescent="0.25">
      <c r="B3" s="3" t="s">
        <v>4</v>
      </c>
      <c r="C3" s="4" t="s">
        <v>5</v>
      </c>
      <c r="D3" s="16" t="s">
        <v>6</v>
      </c>
      <c r="E3" s="16"/>
      <c r="F3" s="12">
        <v>3625</v>
      </c>
      <c r="G3" s="12"/>
      <c r="H3" s="10">
        <f>3625/35.5</f>
        <v>102.11267605633803</v>
      </c>
      <c r="J3" s="9" t="s">
        <v>7</v>
      </c>
      <c r="K3" s="16" t="s">
        <v>10</v>
      </c>
      <c r="L3" s="10">
        <f>H4</f>
        <v>43.738</v>
      </c>
    </row>
    <row r="4" spans="2:12" ht="26.25" thickBot="1" x14ac:dyDescent="0.25">
      <c r="B4" s="3" t="s">
        <v>7</v>
      </c>
      <c r="C4" s="4" t="s">
        <v>8</v>
      </c>
      <c r="D4" s="16" t="s">
        <v>9</v>
      </c>
      <c r="E4" s="16" t="s">
        <v>10</v>
      </c>
      <c r="F4" s="12"/>
      <c r="G4" s="13">
        <v>218.69</v>
      </c>
      <c r="H4" s="11">
        <f>G4/5</f>
        <v>43.738</v>
      </c>
      <c r="J4" s="9" t="s">
        <v>24</v>
      </c>
      <c r="K4" s="16" t="s">
        <v>27</v>
      </c>
      <c r="L4" s="10">
        <f>H11</f>
        <v>67.708333333333343</v>
      </c>
    </row>
    <row r="5" spans="2:12" ht="15.75" thickBot="1" x14ac:dyDescent="0.25">
      <c r="B5" s="24" t="s">
        <v>11</v>
      </c>
      <c r="C5" s="7" t="s">
        <v>12</v>
      </c>
      <c r="D5" s="22" t="s">
        <v>14</v>
      </c>
      <c r="E5" s="22" t="s">
        <v>15</v>
      </c>
      <c r="F5" s="12">
        <f>G5*10</f>
        <v>800</v>
      </c>
      <c r="G5" s="13">
        <v>80</v>
      </c>
      <c r="H5" s="11">
        <f>G5/5</f>
        <v>16</v>
      </c>
      <c r="J5" s="9" t="s">
        <v>45</v>
      </c>
      <c r="K5" s="16" t="s">
        <v>47</v>
      </c>
      <c r="L5" s="10">
        <f>H19</f>
        <v>9.120000000000001</v>
      </c>
    </row>
    <row r="6" spans="2:12" ht="15.75" thickBot="1" x14ac:dyDescent="0.25">
      <c r="B6" s="25"/>
      <c r="C6" s="4" t="s">
        <v>13</v>
      </c>
      <c r="D6" s="23"/>
      <c r="E6" s="23"/>
      <c r="F6" s="12"/>
      <c r="G6" s="12"/>
      <c r="H6" s="10"/>
      <c r="J6" s="9" t="s">
        <v>48</v>
      </c>
      <c r="L6">
        <f>L5-L3</f>
        <v>-34.617999999999995</v>
      </c>
    </row>
    <row r="7" spans="2:12" ht="15.75" thickBot="1" x14ac:dyDescent="0.25">
      <c r="B7" s="3" t="s">
        <v>16</v>
      </c>
      <c r="C7" s="4"/>
      <c r="D7" s="16" t="s">
        <v>17</v>
      </c>
      <c r="E7" s="16"/>
      <c r="F7" s="12">
        <f>F5*0.4</f>
        <v>320</v>
      </c>
      <c r="G7" s="12"/>
      <c r="H7" s="10"/>
      <c r="J7" s="9" t="s">
        <v>50</v>
      </c>
      <c r="L7">
        <f>L6+L4</f>
        <v>33.090333333333348</v>
      </c>
    </row>
    <row r="8" spans="2:12" ht="39" thickBot="1" x14ac:dyDescent="0.25">
      <c r="B8" s="3" t="s">
        <v>18</v>
      </c>
      <c r="C8" s="4" t="s">
        <v>19</v>
      </c>
      <c r="D8" s="16" t="s">
        <v>20</v>
      </c>
      <c r="E8" s="16" t="s">
        <v>21</v>
      </c>
      <c r="F8" s="12">
        <f>G8*8.4</f>
        <v>1164.9960000000001</v>
      </c>
      <c r="G8" s="19">
        <f>G4-G5</f>
        <v>138.69</v>
      </c>
      <c r="H8" s="11">
        <f>G8/5</f>
        <v>27.738</v>
      </c>
      <c r="J8" s="9" t="s">
        <v>52</v>
      </c>
      <c r="L8">
        <f>L2/((SQRT(L3/2)))</f>
        <v>26.032491366560706</v>
      </c>
    </row>
    <row r="9" spans="2:12" x14ac:dyDescent="0.2">
      <c r="B9" s="24" t="s">
        <v>22</v>
      </c>
      <c r="C9" s="20"/>
      <c r="D9" s="22" t="s">
        <v>23</v>
      </c>
      <c r="E9" s="22"/>
      <c r="F9" s="12">
        <f>G8*2.4</f>
        <v>332.85599999999999</v>
      </c>
      <c r="G9" s="12"/>
      <c r="H9" s="10"/>
    </row>
    <row r="10" spans="2:12" ht="15.75" thickBot="1" x14ac:dyDescent="0.25">
      <c r="B10" s="25"/>
      <c r="C10" s="21"/>
      <c r="D10" s="23"/>
      <c r="E10" s="23"/>
      <c r="F10" s="12"/>
      <c r="G10" s="12"/>
      <c r="H10" s="10"/>
    </row>
    <row r="11" spans="2:12" ht="26.25" thickBot="1" x14ac:dyDescent="0.25">
      <c r="B11" s="3" t="s">
        <v>24</v>
      </c>
      <c r="C11" s="4" t="s">
        <v>25</v>
      </c>
      <c r="D11" s="16" t="s">
        <v>26</v>
      </c>
      <c r="E11" s="16" t="s">
        <v>27</v>
      </c>
      <c r="F11" s="13">
        <v>3250</v>
      </c>
      <c r="G11" s="14">
        <f>F11/9.6</f>
        <v>338.54166666666669</v>
      </c>
      <c r="H11" s="11">
        <f>G11/5</f>
        <v>67.708333333333343</v>
      </c>
    </row>
    <row r="12" spans="2:12" ht="15.75" thickBot="1" x14ac:dyDescent="0.25">
      <c r="B12" s="3" t="s">
        <v>28</v>
      </c>
      <c r="C12" s="4" t="s">
        <v>29</v>
      </c>
      <c r="D12" s="16" t="s">
        <v>30</v>
      </c>
      <c r="E12" s="16"/>
      <c r="F12" s="12"/>
      <c r="G12" s="12"/>
      <c r="H12" s="10"/>
    </row>
    <row r="13" spans="2:12" ht="26.25" thickBot="1" x14ac:dyDescent="0.25">
      <c r="B13" s="3" t="s">
        <v>31</v>
      </c>
      <c r="C13" s="4" t="s">
        <v>32</v>
      </c>
      <c r="D13" s="16" t="s">
        <v>33</v>
      </c>
      <c r="E13" s="16"/>
      <c r="F13" s="18" t="s">
        <v>57</v>
      </c>
      <c r="G13" s="12"/>
      <c r="H13" s="10"/>
    </row>
    <row r="14" spans="2:12" ht="26.25" thickBot="1" x14ac:dyDescent="0.25">
      <c r="B14" s="3" t="s">
        <v>34</v>
      </c>
      <c r="C14" s="4" t="s">
        <v>32</v>
      </c>
      <c r="D14" s="16" t="s">
        <v>35</v>
      </c>
      <c r="E14" s="16"/>
      <c r="F14" s="12"/>
      <c r="G14" s="12"/>
      <c r="H14" s="10"/>
    </row>
    <row r="15" spans="2:12" ht="15.75" thickBot="1" x14ac:dyDescent="0.25">
      <c r="B15" s="3" t="s">
        <v>36</v>
      </c>
      <c r="C15" s="4" t="s">
        <v>37</v>
      </c>
      <c r="D15" s="16"/>
      <c r="E15" s="16"/>
      <c r="F15" s="12"/>
      <c r="G15" s="12"/>
      <c r="H15" s="10"/>
    </row>
    <row r="16" spans="2:12" ht="25.5" x14ac:dyDescent="0.2">
      <c r="B16" s="6" t="s">
        <v>38</v>
      </c>
      <c r="C16" s="20" t="s">
        <v>40</v>
      </c>
      <c r="D16" s="17" t="s">
        <v>41</v>
      </c>
      <c r="E16" s="22"/>
      <c r="F16" s="12"/>
      <c r="G16" s="12"/>
      <c r="H16" s="10"/>
    </row>
    <row r="17" spans="2:8" ht="26.25" thickBot="1" x14ac:dyDescent="0.25">
      <c r="B17" s="3" t="s">
        <v>39</v>
      </c>
      <c r="C17" s="21"/>
      <c r="D17" s="16" t="s">
        <v>42</v>
      </c>
      <c r="E17" s="23"/>
      <c r="F17" s="12">
        <f>G17*10</f>
        <v>456</v>
      </c>
      <c r="G17" s="12">
        <f>G19-G18</f>
        <v>45.6</v>
      </c>
      <c r="H17" s="10">
        <f>H19-H18</f>
        <v>9.120000000000001</v>
      </c>
    </row>
    <row r="18" spans="2:8" ht="46.5" customHeight="1" thickBot="1" x14ac:dyDescent="0.25">
      <c r="B18" s="8" t="s">
        <v>56</v>
      </c>
      <c r="C18" s="4"/>
      <c r="D18" s="16" t="s">
        <v>43</v>
      </c>
      <c r="E18" s="16" t="s">
        <v>44</v>
      </c>
      <c r="F18" s="12"/>
      <c r="G18" s="13">
        <v>0</v>
      </c>
      <c r="H18" s="11">
        <f>G18/5</f>
        <v>0</v>
      </c>
    </row>
    <row r="19" spans="2:8" ht="15.75" thickBot="1" x14ac:dyDescent="0.25">
      <c r="B19" s="3" t="s">
        <v>45</v>
      </c>
      <c r="C19" s="4"/>
      <c r="D19" s="16" t="s">
        <v>46</v>
      </c>
      <c r="E19" s="16" t="s">
        <v>47</v>
      </c>
      <c r="F19" s="12">
        <f>G19*10</f>
        <v>456</v>
      </c>
      <c r="G19" s="13">
        <v>45.6</v>
      </c>
      <c r="H19" s="11">
        <f>G19/5</f>
        <v>9.120000000000001</v>
      </c>
    </row>
    <row r="20" spans="2:8" ht="15.75" thickBot="1" x14ac:dyDescent="0.25">
      <c r="B20" s="3"/>
      <c r="C20" s="4"/>
      <c r="D20" s="5"/>
      <c r="E20" s="5"/>
      <c r="F20" s="12"/>
      <c r="G20" s="12"/>
      <c r="H20" s="10"/>
    </row>
    <row r="21" spans="2:8" ht="15.75" thickBot="1" x14ac:dyDescent="0.25">
      <c r="B21" s="3" t="s">
        <v>48</v>
      </c>
      <c r="C21" s="4" t="s">
        <v>49</v>
      </c>
      <c r="D21" s="5"/>
      <c r="E21" s="5"/>
      <c r="F21" s="12"/>
      <c r="G21" s="12"/>
      <c r="H21" s="10">
        <f>H19-H4</f>
        <v>-34.617999999999995</v>
      </c>
    </row>
    <row r="22" spans="2:8" ht="18.75" thickBot="1" x14ac:dyDescent="0.25">
      <c r="B22" s="3" t="s">
        <v>50</v>
      </c>
      <c r="C22" s="4" t="s">
        <v>51</v>
      </c>
      <c r="D22" s="5"/>
      <c r="E22" s="5"/>
      <c r="F22" s="12"/>
      <c r="G22" s="12"/>
      <c r="H22" s="10">
        <f>H21+H11</f>
        <v>33.090333333333348</v>
      </c>
    </row>
    <row r="23" spans="2:8" ht="15.75" thickBot="1" x14ac:dyDescent="0.25">
      <c r="B23" s="3" t="s">
        <v>52</v>
      </c>
      <c r="C23" s="4"/>
      <c r="D23" s="5"/>
      <c r="E23" s="5"/>
      <c r="F23" s="12"/>
      <c r="G23" s="12"/>
      <c r="H23" s="10">
        <f>H2/SQRT(H4/2)</f>
        <v>26.032491366560706</v>
      </c>
    </row>
    <row r="24" spans="2:8" x14ac:dyDescent="0.2">
      <c r="E24" t="e">
        <f>E11+E18</f>
        <v>#VALUE!</v>
      </c>
    </row>
  </sheetData>
  <mergeCells count="9">
    <mergeCell ref="C16:C17"/>
    <mergeCell ref="E16:E17"/>
    <mergeCell ref="B5:B6"/>
    <mergeCell ref="D5:D6"/>
    <mergeCell ref="E5:E6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2022-10-10T11:37:58Z</dcterms:created>
  <dcterms:modified xsi:type="dcterms:W3CDTF">2022-12-17T16:56:37Z</dcterms:modified>
</cp:coreProperties>
</file>